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240" windowWidth="22995" windowHeight="9150"/>
  </bookViews>
  <sheets>
    <sheet name="Лист1" sheetId="1" r:id="rId1"/>
    <sheet name="Лист2" sheetId="2" state="hidden" r:id="rId2"/>
  </sheets>
  <definedNames>
    <definedName name="_xlnm.Print_Area" localSheetId="0">Лист1!$A$1:$U$21</definedName>
  </definedNames>
  <calcPr calcId="145621"/>
</workbook>
</file>

<file path=xl/calcChain.xml><?xml version="1.0" encoding="utf-8"?>
<calcChain xmlns="http://schemas.openxmlformats.org/spreadsheetml/2006/main">
  <c r="K6" i="2" l="1"/>
  <c r="Q8" i="1" l="1"/>
  <c r="R14" i="1" l="1"/>
  <c r="O14" i="1"/>
  <c r="O15" i="1" l="1"/>
  <c r="R15" i="1" l="1"/>
  <c r="B25" i="2"/>
  <c r="R16" i="1"/>
  <c r="O16" i="1"/>
  <c r="R13" i="1"/>
  <c r="O13" i="1"/>
  <c r="G20" i="2" l="1"/>
  <c r="Q10" i="1" s="1"/>
  <c r="D20" i="2"/>
  <c r="Q9" i="1" s="1"/>
</calcChain>
</file>

<file path=xl/sharedStrings.xml><?xml version="1.0" encoding="utf-8"?>
<sst xmlns="http://schemas.openxmlformats.org/spreadsheetml/2006/main" count="49" uniqueCount="43">
  <si>
    <t>город Салехард</t>
  </si>
  <si>
    <t>город Губкинский</t>
  </si>
  <si>
    <t>город Лабытнанги</t>
  </si>
  <si>
    <t>город Муравленко</t>
  </si>
  <si>
    <t>Надымский район</t>
  </si>
  <si>
    <t>город Новый Уренгой</t>
  </si>
  <si>
    <t>город Ноябрьск</t>
  </si>
  <si>
    <t>Красноселькупский район</t>
  </si>
  <si>
    <t>Приуральский район</t>
  </si>
  <si>
    <t>Пуровский район</t>
  </si>
  <si>
    <t>Тазовский район</t>
  </si>
  <si>
    <t>Шурышкарский район</t>
  </si>
  <si>
    <t>Ямальский район</t>
  </si>
  <si>
    <t>Выберите муниципальное образование</t>
  </si>
  <si>
    <t>гпзу</t>
  </si>
  <si>
    <t>многоквартирный жилой дом до 3 этажей</t>
  </si>
  <si>
    <t>многоквартирный жилой дом 4 этажа и более</t>
  </si>
  <si>
    <t xml:space="preserve">объект капитального строительства до 2 этажей и площадью до 1500 кв.м. </t>
  </si>
  <si>
    <t xml:space="preserve">объект капитального строительства более 2 этажей либо площадью более 1500 кв.м. </t>
  </si>
  <si>
    <t>получение градостроительного плана земельного участка</t>
  </si>
  <si>
    <t>получение технических условий и заключение договоров подключения (технологического присоединения) объектов капитального строительства к сетям инженерно - технического обеспечения</t>
  </si>
  <si>
    <t>получение разрешения на строительство</t>
  </si>
  <si>
    <t>ПРОЦЕДУРА</t>
  </si>
  <si>
    <t>ту</t>
  </si>
  <si>
    <t>эксп</t>
  </si>
  <si>
    <t>рс</t>
  </si>
  <si>
    <t>ср</t>
  </si>
  <si>
    <t>макс</t>
  </si>
  <si>
    <t>Для выбранных значений:</t>
  </si>
  <si>
    <t>количество процедур -</t>
  </si>
  <si>
    <t>средняя продолжительности процедур, дней</t>
  </si>
  <si>
    <t>средняя продолжительность процедур, дней -</t>
  </si>
  <si>
    <t>максимальная продолжительность процедур, дней -</t>
  </si>
  <si>
    <t>КАЛЬКУЛЯТОР ПРОЦЕДУР</t>
  </si>
  <si>
    <t>максимальная продолжительности процедур, дней</t>
  </si>
  <si>
    <t xml:space="preserve">средняя продолжительность </t>
  </si>
  <si>
    <t>максимальная продолжительность</t>
  </si>
  <si>
    <t>получение заключения государственной экспертизы проектной документации и результатов инженерных изысканий</t>
  </si>
  <si>
    <t xml:space="preserve">         Примечание</t>
  </si>
  <si>
    <t/>
  </si>
  <si>
    <r>
      <t xml:space="preserve">         Для заявителей доступна возможность обращения за предоставлением услуг по выдаче градостроительных планов земельных участков, разрешений на строительство, а также получению технических условий и заключению договоров подключения (технологического присоединения) объектов капитального строительства к сетям инженерно - технического обеспечения по принципу "одного окна" через государственное учреждение Ямало-Ненецкого автономного округа "Многофункциональный центр предоставления государственных и муниципальных услуг" (далее - МФЦ).  
        Предварительная запись на прием в МФЦ осуществляется на едином официальном интернет-портале филиальной сети МФЦ в Ямало-Ненецком автономном округе в информационно-телекоммуникационной сети «Интернет» </t>
    </r>
    <r>
      <rPr>
        <b/>
        <sz val="9"/>
        <color theme="1"/>
        <rFont val="Calibri Light"/>
        <family val="2"/>
        <charset val="204"/>
      </rPr>
      <t xml:space="preserve">www.mfc.yanao.ru </t>
    </r>
    <r>
      <rPr>
        <sz val="9"/>
        <color theme="1"/>
        <rFont val="Calibri Light"/>
        <family val="2"/>
        <charset val="204"/>
      </rPr>
      <t xml:space="preserve"> (мфц.янао.рф) на сайте МФЦ и по телефону контакт-центра МФЦ                             </t>
    </r>
    <r>
      <rPr>
        <b/>
        <sz val="9"/>
        <color theme="1"/>
        <rFont val="Calibri Light"/>
        <family val="2"/>
        <charset val="204"/>
      </rPr>
      <t>8-800-3000-115</t>
    </r>
    <r>
      <rPr>
        <sz val="9"/>
        <color theme="1"/>
        <rFont val="Calibri Light"/>
        <family val="2"/>
        <charset val="204"/>
      </rPr>
      <t xml:space="preserve"> (бесплатно по России).</t>
    </r>
  </si>
  <si>
    <t>Выберите объект</t>
  </si>
  <si>
    <t>индивидуальный жилой 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</si>
</sst>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 Light"/>
      <family val="2"/>
      <charset val="204"/>
    </font>
    <font>
      <b/>
      <sz val="12"/>
      <color theme="1"/>
      <name val="Calibri Light"/>
      <family val="2"/>
      <charset val="204"/>
    </font>
    <font>
      <b/>
      <sz val="16"/>
      <color theme="1"/>
      <name val="Calibri Light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 Light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</font>
    <font>
      <b/>
      <sz val="9"/>
      <color theme="1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3EFDD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2" borderId="0" xfId="0" applyFill="1" applyProtection="1"/>
    <xf numFmtId="0" fontId="0" fillId="0" borderId="0" xfId="0" applyProtection="1"/>
    <xf numFmtId="0" fontId="6" fillId="2" borderId="3" xfId="0" applyFont="1" applyFill="1" applyBorder="1" applyAlignment="1" applyProtection="1">
      <alignment vertical="center"/>
    </xf>
    <xf numFmtId="0" fontId="0" fillId="2" borderId="0" xfId="0" applyFill="1" applyBorder="1" applyProtection="1"/>
    <xf numFmtId="0" fontId="5" fillId="2" borderId="0" xfId="0" applyFont="1" applyFill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right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3EFDD"/>
      <color rgb="FFD9F3E7"/>
      <color rgb="FFE4E3E9"/>
      <color rgb="FFFFCCCC"/>
      <color rgb="FF99FFCC"/>
      <color rgb="FFABED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</xdr:row>
          <xdr:rowOff>9525</xdr:rowOff>
        </xdr:from>
        <xdr:to>
          <xdr:col>20</xdr:col>
          <xdr:colOff>28575</xdr:colOff>
          <xdr:row>4</xdr:row>
          <xdr:rowOff>9525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</xdr:row>
          <xdr:rowOff>0</xdr:rowOff>
        </xdr:from>
        <xdr:to>
          <xdr:col>20</xdr:col>
          <xdr:colOff>38101</xdr:colOff>
          <xdr:row>6</xdr:row>
          <xdr:rowOff>9525</xdr:rowOff>
        </xdr:to>
        <xdr:sp macro="" textlink="">
          <xdr:nvSpPr>
            <xdr:cNvPr id="1026" name="Combo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U21"/>
  <sheetViews>
    <sheetView showGridLines="0" showRowColHeaders="0" tabSelected="1" view="pageBreakPreview" zoomScaleNormal="100" zoomScaleSheetLayoutView="100" workbookViewId="0">
      <selection activeCell="AD22" sqref="AD22"/>
    </sheetView>
  </sheetViews>
  <sheetFormatPr defaultRowHeight="15" x14ac:dyDescent="0.25"/>
  <cols>
    <col min="1" max="23" width="5.7109375" style="5" customWidth="1"/>
    <col min="24" max="16384" width="9.140625" style="5"/>
  </cols>
  <sheetData>
    <row r="1" spans="1:21" x14ac:dyDescent="0.25">
      <c r="A1" s="4"/>
      <c r="B1" s="19"/>
      <c r="C1" s="19"/>
      <c r="D1" s="19"/>
      <c r="E1" s="19"/>
      <c r="F1" s="19"/>
      <c r="G1" s="19"/>
      <c r="H1" s="19"/>
      <c r="I1" s="19"/>
      <c r="J1" s="19" t="s">
        <v>7</v>
      </c>
      <c r="K1" s="19"/>
      <c r="L1" s="19"/>
      <c r="M1" s="19"/>
      <c r="N1" s="19"/>
      <c r="O1" s="19"/>
      <c r="P1" s="19"/>
      <c r="Q1" s="4"/>
      <c r="R1" s="4"/>
      <c r="S1" s="4"/>
      <c r="T1" s="4"/>
      <c r="U1" s="4"/>
    </row>
    <row r="2" spans="1:21" ht="21" x14ac:dyDescent="0.35">
      <c r="A2" s="4"/>
      <c r="B2" s="21" t="s">
        <v>33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8.75" customHeight="1" x14ac:dyDescent="0.25">
      <c r="A4" s="4"/>
      <c r="B4" s="20" t="s">
        <v>13</v>
      </c>
      <c r="C4" s="20"/>
      <c r="D4" s="20"/>
      <c r="E4" s="20"/>
      <c r="F4" s="20"/>
      <c r="G4" s="20"/>
      <c r="H4" s="20"/>
      <c r="I4" s="2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8.75" customHeight="1" x14ac:dyDescent="0.25">
      <c r="A6" s="4"/>
      <c r="B6" s="20" t="s">
        <v>41</v>
      </c>
      <c r="C6" s="20"/>
      <c r="D6" s="20"/>
      <c r="E6" s="20"/>
      <c r="F6" s="20"/>
      <c r="G6" s="20"/>
      <c r="H6" s="20"/>
      <c r="I6" s="2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0.100000000000001" customHeight="1" x14ac:dyDescent="0.25">
      <c r="A8" s="16" t="s">
        <v>28</v>
      </c>
      <c r="B8" s="16"/>
      <c r="C8" s="16"/>
      <c r="D8" s="16"/>
      <c r="E8" s="16"/>
      <c r="F8" s="16"/>
      <c r="G8" s="23" t="s">
        <v>29</v>
      </c>
      <c r="H8" s="23"/>
      <c r="I8" s="23"/>
      <c r="J8" s="23"/>
      <c r="K8" s="23"/>
      <c r="L8" s="23"/>
      <c r="M8" s="23"/>
      <c r="N8" s="23"/>
      <c r="O8" s="23"/>
      <c r="P8" s="23"/>
      <c r="Q8" s="22">
        <f>IF(Лист2!K6=1,3)+IF(Лист2!K6=2,4)</f>
        <v>0</v>
      </c>
      <c r="R8" s="22"/>
      <c r="S8" s="22"/>
      <c r="T8" s="22"/>
      <c r="U8" s="4"/>
    </row>
    <row r="9" spans="1:21" ht="20.100000000000001" customHeight="1" x14ac:dyDescent="0.25">
      <c r="A9" s="4"/>
      <c r="B9" s="4"/>
      <c r="C9" s="4"/>
      <c r="D9" s="4"/>
      <c r="E9" s="4"/>
      <c r="F9" s="4"/>
      <c r="G9" s="23" t="s">
        <v>31</v>
      </c>
      <c r="H9" s="23"/>
      <c r="I9" s="23"/>
      <c r="J9" s="23"/>
      <c r="K9" s="23"/>
      <c r="L9" s="23"/>
      <c r="M9" s="23"/>
      <c r="N9" s="23"/>
      <c r="O9" s="23"/>
      <c r="P9" s="23"/>
      <c r="Q9" s="22">
        <f>Лист2!D20</f>
        <v>0</v>
      </c>
      <c r="R9" s="22"/>
      <c r="S9" s="22"/>
      <c r="T9" s="22"/>
      <c r="U9" s="4"/>
    </row>
    <row r="10" spans="1:21" ht="20.100000000000001" customHeight="1" x14ac:dyDescent="0.25">
      <c r="A10" s="4"/>
      <c r="B10" s="4"/>
      <c r="C10" s="4"/>
      <c r="D10" s="4"/>
      <c r="E10" s="4"/>
      <c r="F10" s="4"/>
      <c r="G10" s="23" t="s">
        <v>32</v>
      </c>
      <c r="H10" s="23"/>
      <c r="I10" s="23"/>
      <c r="J10" s="23"/>
      <c r="K10" s="23"/>
      <c r="L10" s="23"/>
      <c r="M10" s="23"/>
      <c r="N10" s="23"/>
      <c r="O10" s="23"/>
      <c r="P10" s="23"/>
      <c r="Q10" s="22">
        <f>Лист2!G20</f>
        <v>0</v>
      </c>
      <c r="R10" s="22"/>
      <c r="S10" s="22"/>
      <c r="T10" s="22"/>
      <c r="U10" s="4"/>
    </row>
    <row r="11" spans="1:2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56.25" customHeight="1" x14ac:dyDescent="0.25">
      <c r="A12" s="4"/>
      <c r="B12" s="17" t="s">
        <v>22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6"/>
      <c r="O12" s="13" t="s">
        <v>30</v>
      </c>
      <c r="P12" s="14"/>
      <c r="Q12" s="15"/>
      <c r="R12" s="13" t="s">
        <v>34</v>
      </c>
      <c r="S12" s="14"/>
      <c r="T12" s="15"/>
      <c r="U12" s="7"/>
    </row>
    <row r="13" spans="1:21" ht="21" customHeight="1" x14ac:dyDescent="0.25">
      <c r="A13" s="4"/>
      <c r="B13" s="12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9">
        <f>IF(Лист2!K2="город Салехард",17)+IF(Лист2!K2="город Губкинский",17)+IF(Лист2!K2="город Лабытнанги",20)+IF(Лист2!K2="город Муравленко",13)+IF(Лист2!K2="Надымский район",19)+IF(Лист2!K2="город Новый Уренгой",20)+IF(Лист2!K2="город Ноябрьск",19)+IF(Лист2!K2="Красноселькупский район",12)+IF(Лист2!K2="Приуральский район",12)+IF(Лист2!K2="Пуровский район",20)+IF(Лист2!K2="Тазовский район",14)+IF(Лист2!K2="Шурышкарский район",15)+IF(Лист2!K2="Ямальский район",12)</f>
        <v>0</v>
      </c>
      <c r="P13" s="9"/>
      <c r="Q13" s="9"/>
      <c r="R13" s="9">
        <f>IF(Лист2!K2="город Салехард",20)+IF(Лист2!K2="город Губкинский",20)+IF(Лист2!K2="город Лабытнанги",20)+IF(Лист2!K2="город Муравленко",15)+IF(Лист2!K2="Надымский район",20)+IF(Лист2!K2="город Новый Уренгой",20)+IF(Лист2!K2="город Ноябрьск",20)+IF(Лист2!K2="Красноселькупский район",20)+IF(Лист2!K2="Приуральский район",20)+IF(Лист2!K2="Пуровский район",20)+IF(Лист2!K2="Тазовский район",20)+IF(Лист2!K2="Шурышкарский район",20)+IF(Лист2!K2="Ямальский район",20)</f>
        <v>0</v>
      </c>
      <c r="S13" s="9"/>
      <c r="T13" s="9"/>
      <c r="U13" s="7"/>
    </row>
    <row r="14" spans="1:21" ht="39" customHeight="1" x14ac:dyDescent="0.25">
      <c r="A14" s="4"/>
      <c r="B14" s="11" t="s">
        <v>20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9">
        <f>IF(Лист2!K2="город Салехард",14)+IF(Лист2!K2="город Губкинский",14)+IF(Лист2!K2="город Лабытнанги",14)+IF(Лист2!K2="город Муравленко",14)+IF(Лист2!K2="Надымский район",14)+IF(Лист2!K2="город Новый Уренгой",14)+IF(Лист2!K2="город Ноябрьск",14)+IF(Лист2!K2="Красноселькупский район",14)+IF(Лист2!K2="Приуральский район",14)+IF(Лист2!K2="Пуровский район",14)+IF(Лист2!K2="Тазовский район",14)+IF(Лист2!K2="Шурышкарский район",14)+IF(Лист2!K2="Ямальский район",14)</f>
        <v>0</v>
      </c>
      <c r="P14" s="9"/>
      <c r="Q14" s="9"/>
      <c r="R14" s="9">
        <f>IF(Лист2!K2="город Салехард",30)+IF(Лист2!K2="город Губкинский",30)+IF(Лист2!K2="город Лабытнанги",30)+IF(Лист2!K2="город Муравленко",30)+IF(Лист2!K2="Надымский район",30)+IF(Лист2!K2="город Новый Уренгой",30)+IF(Лист2!K2="город Ноябрьск",30)+IF(Лист2!K2="Красноселькупский район",30)+IF(Лист2!K2="Приуральский район",30)+IF(Лист2!K2="Пуровский район",30)+IF(Лист2!K2="Тазовский район",30)+IF(Лист2!K2="Шурышкарский район",30)+IF(Лист2!K2="Ямальский район",30)</f>
        <v>0</v>
      </c>
      <c r="S14" s="9"/>
      <c r="T14" s="9"/>
      <c r="U14" s="7"/>
    </row>
    <row r="15" spans="1:21" ht="31.5" customHeight="1" x14ac:dyDescent="0.25">
      <c r="A15" s="4"/>
      <c r="B15" s="11" t="s">
        <v>37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9">
        <f>IF(Лист2!K4="многоквартирный жилой дом до 3 этажей","0")+IF(Лист2!K4="многоквартирный жилой дом 4 этажа и более",27)+IF(Лист2!K4="объект капитального строительства более 2 этажей либо площадью более 1500 кв.м. ",27)</f>
        <v>0</v>
      </c>
      <c r="P15" s="9"/>
      <c r="Q15" s="9"/>
      <c r="R15" s="9">
        <f>IF(Лист2!K4="многоквартирный жилой дом до 3 этажей","0")+IF(Лист2!K4="многоквартирный жилой дом 4 этажа и более",45)+IF(Лист2!K4="объект капитального строительства более 2 этажей либо площадью более 1500 кв.м. ",60)</f>
        <v>0</v>
      </c>
      <c r="S15" s="9"/>
      <c r="T15" s="9"/>
      <c r="U15" s="7"/>
    </row>
    <row r="16" spans="1:21" ht="21.75" customHeight="1" x14ac:dyDescent="0.25">
      <c r="A16" s="4"/>
      <c r="B16" s="12" t="s">
        <v>21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9">
        <f>IF(Лист2!K2="город Салехард",5)+IF(Лист2!K2="город Губкинский",4)+IF(Лист2!K2="город Лабытнанги",6)+IF(Лист2!K2="город Муравленко",5)+IF(Лист2!K2="Надымский район",6)+IF(Лист2!K2="город Новый Уренгой",7)+IF(Лист2!K2="город Ноябрьск",6)+IF(Лист2!K2="Красноселькупский район",4)+IF(Лист2!K2="Приуральский район",4)+IF(Лист2!K2="Пуровский район",7)+IF(Лист2!K2="Тазовский район",5)+IF(Лист2!K2="Шурышкарский район",5)+IF(Лист2!K2="Ямальский район",4)</f>
        <v>0</v>
      </c>
      <c r="P16" s="9"/>
      <c r="Q16" s="9"/>
      <c r="R16" s="9">
        <f>IF(Лист2!K2="город Салехард",7)+IF(Лист2!K2="город Губкинский",7)+IF(Лист2!K2="город Лабытнанги",7)+IF(Лист2!K2="город Муравленко",6)+IF(Лист2!K2="Надымский район",7)+IF(Лист2!K2="город Новый Уренгой",7)+IF(Лист2!K2="город Ноябрьск",7)+IF(Лист2!K2="Красноселькупский район",7)+IF(Лист2!K2="Приуральский район",7)+IF(Лист2!K2="Пуровский район",7)+IF(Лист2!K2="Тазовский район",7)+IF(Лист2!K2="Шурышкарский район",7)+IF(Лист2!K2="Ямальский район",7)</f>
        <v>0</v>
      </c>
      <c r="S16" s="9"/>
      <c r="T16" s="9"/>
      <c r="U16" s="7"/>
    </row>
    <row r="17" spans="1:21" x14ac:dyDescent="0.25">
      <c r="A17" s="10" t="s">
        <v>38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x14ac:dyDescent="0.25">
      <c r="A18" s="8" t="s">
        <v>40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39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</sheetData>
  <sheetProtection password="F49D" sheet="1" objects="1" scenarios="1" formatCells="0" formatColumns="0" formatRows="0" insertColumns="0" insertRows="0" insertHyperlinks="0" deleteColumns="0" deleteRows="0" sort="0" autoFilter="0" pivotTables="0"/>
  <mergeCells count="28">
    <mergeCell ref="O12:Q12"/>
    <mergeCell ref="R12:T12"/>
    <mergeCell ref="A8:F8"/>
    <mergeCell ref="B12:M12"/>
    <mergeCell ref="B1:P1"/>
    <mergeCell ref="B6:I6"/>
    <mergeCell ref="B2:U2"/>
    <mergeCell ref="Q8:T8"/>
    <mergeCell ref="Q9:T9"/>
    <mergeCell ref="Q10:T10"/>
    <mergeCell ref="G9:P9"/>
    <mergeCell ref="G10:P10"/>
    <mergeCell ref="G8:P8"/>
    <mergeCell ref="B4:I4"/>
    <mergeCell ref="A18:U21"/>
    <mergeCell ref="R13:T13"/>
    <mergeCell ref="R14:T14"/>
    <mergeCell ref="R15:T15"/>
    <mergeCell ref="R16:T16"/>
    <mergeCell ref="A17:U17"/>
    <mergeCell ref="B15:N15"/>
    <mergeCell ref="B16:N16"/>
    <mergeCell ref="O13:Q13"/>
    <mergeCell ref="O14:Q14"/>
    <mergeCell ref="O15:Q15"/>
    <mergeCell ref="O16:Q16"/>
    <mergeCell ref="B14:N14"/>
    <mergeCell ref="B13:N13"/>
  </mergeCells>
  <pageMargins left="0.7" right="0.7" top="0.75" bottom="0.75" header="0.3" footer="0.3"/>
  <pageSetup paperSize="9" scale="72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autoLine="0" linkedCell="Лист2!K2" listFillRange="Лист2!B2:B15" r:id="rId5">
            <anchor moveWithCells="1">
              <from>
                <xdr:col>9</xdr:col>
                <xdr:colOff>9525</xdr:colOff>
                <xdr:row>3</xdr:row>
                <xdr:rowOff>9525</xdr:rowOff>
              </from>
              <to>
                <xdr:col>20</xdr:col>
                <xdr:colOff>28575</xdr:colOff>
                <xdr:row>4</xdr:row>
                <xdr:rowOff>9525</xdr:rowOff>
              </to>
            </anchor>
          </controlPr>
        </control>
      </mc:Choice>
      <mc:Fallback>
        <control shapeId="1025" r:id="rId4" name="ComboBox1"/>
      </mc:Fallback>
    </mc:AlternateContent>
    <mc:AlternateContent xmlns:mc="http://schemas.openxmlformats.org/markup-compatibility/2006">
      <mc:Choice Requires="x14">
        <control shapeId="1026" r:id="rId6" name="ComboBox2">
          <controlPr defaultSize="0" autoLine="0" linkedCell="Лист2!K4" listFillRange="Лист2!B16:B21" r:id="rId7">
            <anchor moveWithCells="1">
              <from>
                <xdr:col>4</xdr:col>
                <xdr:colOff>238125</xdr:colOff>
                <xdr:row>5</xdr:row>
                <xdr:rowOff>0</xdr:rowOff>
              </from>
              <to>
                <xdr:col>20</xdr:col>
                <xdr:colOff>38100</xdr:colOff>
                <xdr:row>6</xdr:row>
                <xdr:rowOff>9525</xdr:rowOff>
              </to>
            </anchor>
          </controlPr>
        </control>
      </mc:Choice>
      <mc:Fallback>
        <control shapeId="1026" r:id="rId6" name="Combo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K25"/>
  <sheetViews>
    <sheetView workbookViewId="0">
      <selection activeCell="K2" sqref="K2"/>
    </sheetView>
  </sheetViews>
  <sheetFormatPr defaultRowHeight="15" x14ac:dyDescent="0.25"/>
  <cols>
    <col min="2" max="2" width="80" customWidth="1"/>
  </cols>
  <sheetData>
    <row r="1" spans="2:11" x14ac:dyDescent="0.25">
      <c r="C1" s="24" t="s">
        <v>14</v>
      </c>
      <c r="D1" s="24"/>
      <c r="E1" s="24" t="s">
        <v>23</v>
      </c>
      <c r="F1" s="24"/>
      <c r="G1" s="24" t="s">
        <v>25</v>
      </c>
      <c r="H1" s="24"/>
      <c r="J1" t="s">
        <v>24</v>
      </c>
    </row>
    <row r="2" spans="2:11" x14ac:dyDescent="0.25">
      <c r="C2" t="s">
        <v>26</v>
      </c>
      <c r="D2" t="s">
        <v>27</v>
      </c>
      <c r="E2" t="s">
        <v>26</v>
      </c>
      <c r="F2" t="s">
        <v>27</v>
      </c>
      <c r="G2" t="s">
        <v>26</v>
      </c>
      <c r="H2" t="s">
        <v>27</v>
      </c>
      <c r="J2">
        <v>45</v>
      </c>
      <c r="K2" t="s">
        <v>39</v>
      </c>
    </row>
    <row r="3" spans="2:11" x14ac:dyDescent="0.25">
      <c r="B3" t="s">
        <v>0</v>
      </c>
      <c r="C3" s="3">
        <v>17</v>
      </c>
      <c r="D3" s="1">
        <v>20</v>
      </c>
      <c r="E3" s="1"/>
      <c r="F3" s="1">
        <v>30</v>
      </c>
      <c r="G3" s="1">
        <v>5</v>
      </c>
      <c r="H3" s="3">
        <v>7</v>
      </c>
      <c r="J3">
        <v>60</v>
      </c>
    </row>
    <row r="4" spans="2:11" x14ac:dyDescent="0.25">
      <c r="B4" t="s">
        <v>1</v>
      </c>
      <c r="C4" s="3">
        <v>17</v>
      </c>
      <c r="D4" s="1">
        <v>20</v>
      </c>
      <c r="E4" s="1"/>
      <c r="F4" s="1">
        <v>30</v>
      </c>
      <c r="G4" s="1">
        <v>4</v>
      </c>
      <c r="H4" s="3">
        <v>7</v>
      </c>
      <c r="K4" t="s">
        <v>39</v>
      </c>
    </row>
    <row r="5" spans="2:11" x14ac:dyDescent="0.25">
      <c r="B5" t="s">
        <v>2</v>
      </c>
      <c r="C5" s="3">
        <v>20</v>
      </c>
      <c r="D5" s="1">
        <v>20</v>
      </c>
      <c r="E5" s="1"/>
      <c r="F5" s="1">
        <v>30</v>
      </c>
      <c r="G5" s="1">
        <v>6</v>
      </c>
      <c r="H5" s="3">
        <v>7</v>
      </c>
    </row>
    <row r="6" spans="2:11" x14ac:dyDescent="0.25">
      <c r="B6" t="s">
        <v>3</v>
      </c>
      <c r="C6" s="3">
        <v>13</v>
      </c>
      <c r="D6" s="1">
        <v>15</v>
      </c>
      <c r="E6" s="1"/>
      <c r="F6" s="1">
        <v>30</v>
      </c>
      <c r="G6" s="1">
        <v>5</v>
      </c>
      <c r="H6" s="3">
        <v>6</v>
      </c>
      <c r="K6">
        <f>IF(K4="многоквартирный жилой дом до 3 этажей",1)+IF(K4="многоквартирный жилой дом 4 этажа и более",2)+IF(K4="объект капитального строительства до 2 этажей и площадью до 1500 кв.м. ",1)+IF(K4="объект капитального строительства более 2 этажей либо площадью более 1500 кв.м. ",2)+IF(K4="индивидуальный жилой дом",1)</f>
        <v>0</v>
      </c>
    </row>
    <row r="7" spans="2:11" x14ac:dyDescent="0.25">
      <c r="B7" t="s">
        <v>4</v>
      </c>
      <c r="C7" s="3">
        <v>19</v>
      </c>
      <c r="D7" s="1">
        <v>20</v>
      </c>
      <c r="E7" s="1"/>
      <c r="F7" s="1">
        <v>30</v>
      </c>
      <c r="G7" s="1">
        <v>6</v>
      </c>
      <c r="H7" s="3">
        <v>7</v>
      </c>
    </row>
    <row r="8" spans="2:11" x14ac:dyDescent="0.25">
      <c r="B8" t="s">
        <v>5</v>
      </c>
      <c r="C8" s="3">
        <v>20</v>
      </c>
      <c r="D8" s="1">
        <v>20</v>
      </c>
      <c r="E8" s="1"/>
      <c r="F8" s="1">
        <v>30</v>
      </c>
      <c r="G8" s="1">
        <v>7</v>
      </c>
      <c r="H8" s="3">
        <v>7</v>
      </c>
    </row>
    <row r="9" spans="2:11" x14ac:dyDescent="0.25">
      <c r="B9" t="s">
        <v>6</v>
      </c>
      <c r="C9" s="3">
        <v>19</v>
      </c>
      <c r="D9" s="1">
        <v>20</v>
      </c>
      <c r="E9" s="1"/>
      <c r="F9" s="1">
        <v>30</v>
      </c>
      <c r="G9" s="1">
        <v>6</v>
      </c>
      <c r="H9" s="3">
        <v>7</v>
      </c>
    </row>
    <row r="10" spans="2:11" x14ac:dyDescent="0.25">
      <c r="B10" t="s">
        <v>7</v>
      </c>
      <c r="C10" s="3">
        <v>12</v>
      </c>
      <c r="D10" s="1">
        <v>20</v>
      </c>
      <c r="E10" s="1"/>
      <c r="F10" s="1">
        <v>30</v>
      </c>
      <c r="G10" s="1">
        <v>4</v>
      </c>
      <c r="H10" s="3">
        <v>7</v>
      </c>
    </row>
    <row r="11" spans="2:11" x14ac:dyDescent="0.25">
      <c r="B11" t="s">
        <v>8</v>
      </c>
      <c r="C11" s="3">
        <v>12</v>
      </c>
      <c r="D11" s="1">
        <v>20</v>
      </c>
      <c r="E11" s="1"/>
      <c r="F11" s="1">
        <v>30</v>
      </c>
      <c r="G11" s="1">
        <v>4</v>
      </c>
      <c r="H11" s="3">
        <v>7</v>
      </c>
    </row>
    <row r="12" spans="2:11" x14ac:dyDescent="0.25">
      <c r="B12" t="s">
        <v>9</v>
      </c>
      <c r="C12" s="3">
        <v>20</v>
      </c>
      <c r="D12" s="1">
        <v>20</v>
      </c>
      <c r="E12" s="1"/>
      <c r="F12" s="1">
        <v>30</v>
      </c>
      <c r="G12" s="1">
        <v>7</v>
      </c>
      <c r="H12" s="3">
        <v>7</v>
      </c>
    </row>
    <row r="13" spans="2:11" x14ac:dyDescent="0.25">
      <c r="B13" t="s">
        <v>10</v>
      </c>
      <c r="C13" s="3">
        <v>14</v>
      </c>
      <c r="D13" s="1">
        <v>20</v>
      </c>
      <c r="E13" s="1"/>
      <c r="F13" s="1">
        <v>30</v>
      </c>
      <c r="G13" s="1">
        <v>5</v>
      </c>
      <c r="H13" s="3">
        <v>7</v>
      </c>
    </row>
    <row r="14" spans="2:11" x14ac:dyDescent="0.25">
      <c r="B14" t="s">
        <v>11</v>
      </c>
      <c r="C14" s="3">
        <v>15</v>
      </c>
      <c r="D14" s="1">
        <v>20</v>
      </c>
      <c r="E14" s="1"/>
      <c r="F14" s="1">
        <v>30</v>
      </c>
      <c r="G14" s="1">
        <v>5</v>
      </c>
      <c r="H14" s="3">
        <v>7</v>
      </c>
    </row>
    <row r="15" spans="2:11" x14ac:dyDescent="0.25">
      <c r="B15" t="s">
        <v>12</v>
      </c>
      <c r="C15" s="3">
        <v>12</v>
      </c>
      <c r="D15" s="1">
        <v>20</v>
      </c>
      <c r="E15" s="1"/>
      <c r="F15" s="1">
        <v>30</v>
      </c>
      <c r="G15" s="1">
        <v>4</v>
      </c>
      <c r="H15" s="3">
        <v>7</v>
      </c>
    </row>
    <row r="17" spans="2:7" x14ac:dyDescent="0.25">
      <c r="B17" t="s">
        <v>42</v>
      </c>
    </row>
    <row r="18" spans="2:7" x14ac:dyDescent="0.25">
      <c r="B18" t="s">
        <v>15</v>
      </c>
    </row>
    <row r="19" spans="2:7" x14ac:dyDescent="0.25">
      <c r="B19" t="s">
        <v>16</v>
      </c>
      <c r="D19" t="s">
        <v>35</v>
      </c>
      <c r="G19" t="s">
        <v>36</v>
      </c>
    </row>
    <row r="20" spans="2:7" ht="14.25" customHeight="1" x14ac:dyDescent="0.25">
      <c r="B20" s="2" t="s">
        <v>17</v>
      </c>
      <c r="D20">
        <f>Лист1!O13+Лист1!O14+Лист1!O15+Лист1!O16</f>
        <v>0</v>
      </c>
      <c r="G20">
        <f>Лист1!R13+Лист1!R14+Лист1!R15+Лист1!R16</f>
        <v>0</v>
      </c>
    </row>
    <row r="21" spans="2:7" ht="17.25" customHeight="1" x14ac:dyDescent="0.25">
      <c r="B21" s="2" t="s">
        <v>18</v>
      </c>
    </row>
    <row r="25" spans="2:7" x14ac:dyDescent="0.25">
      <c r="B25" t="b">
        <f>+IF(Лист2!K4="объект капитального строительства до 2 этажей и площадью до 1500 кв.м.","0")</f>
        <v>0</v>
      </c>
    </row>
  </sheetData>
  <mergeCells count="3">
    <mergeCell ref="C1:D1"/>
    <mergeCell ref="E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Чайников Руслан Юрьевич</dc:creator>
  <cp:lastModifiedBy>Чайников Руслан Юрьевич</cp:lastModifiedBy>
  <cp:lastPrinted>2017-09-28T06:24:17Z</cp:lastPrinted>
  <dcterms:created xsi:type="dcterms:W3CDTF">2017-09-27T12:29:31Z</dcterms:created>
  <dcterms:modified xsi:type="dcterms:W3CDTF">2017-09-28T12:06:05Z</dcterms:modified>
</cp:coreProperties>
</file>